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2120" windowHeight="8940" activeTab="0"/>
  </bookViews>
  <sheets>
    <sheet name="Za objavu 2016" sheetId="1" r:id="rId1"/>
    <sheet name="Krajnji proračun 2016" sheetId="2" r:id="rId2"/>
  </sheets>
  <definedNames>
    <definedName name="_xlnm.Print_Area" localSheetId="1">'Krajnji proračun 2016'!$A$2:$I$50</definedName>
    <definedName name="_xlnm.Print_Area" localSheetId="0">'Za objavu 2016'!$A$2:$J$53</definedName>
  </definedNames>
  <calcPr fullCalcOnLoad="1"/>
</workbook>
</file>

<file path=xl/sharedStrings.xml><?xml version="1.0" encoding="utf-8"?>
<sst xmlns="http://schemas.openxmlformats.org/spreadsheetml/2006/main" count="112" uniqueCount="57">
  <si>
    <t>018</t>
  </si>
  <si>
    <t>05</t>
  </si>
  <si>
    <t>Agencija za zaštitu tržišnog natjecanja</t>
  </si>
  <si>
    <t>3212</t>
  </si>
  <si>
    <t>Ukupno</t>
  </si>
  <si>
    <t>Plaće za redovan rad</t>
  </si>
  <si>
    <t>Ostali rashodi za zaposlene</t>
  </si>
  <si>
    <t>ADMINISTRACIJA I UPRAVLJANJE</t>
  </si>
  <si>
    <t>A507008</t>
  </si>
  <si>
    <t>K507005</t>
  </si>
  <si>
    <t xml:space="preserve">INFORMATIZACIJA </t>
  </si>
  <si>
    <t>A+K</t>
  </si>
  <si>
    <t>sveukupno:</t>
  </si>
  <si>
    <t>II  Rekapitulacija po izvorima financiranja:</t>
  </si>
  <si>
    <t>I   Rekapitulacija po skupinama rashoda:</t>
  </si>
  <si>
    <t xml:space="preserve">Doprinosi za zapošljavanje  </t>
  </si>
  <si>
    <t>Rashodi za zaposlene</t>
  </si>
  <si>
    <t>Materijalni rashodi</t>
  </si>
  <si>
    <t>Financijski rashodi</t>
  </si>
  <si>
    <t>REGIONALNA SURADNJA-ORGANIZACIJA KONFERENCIJE</t>
  </si>
  <si>
    <t>Naknade troškova osobama izvan radnog odnosa</t>
  </si>
  <si>
    <t>Rashodi za nabavku proizvedene dug.imovine</t>
  </si>
  <si>
    <t>A507017</t>
  </si>
  <si>
    <t xml:space="preserve"> 11 Opći prihodi i primici</t>
  </si>
  <si>
    <t xml:space="preserve"> Ukupno: Izvor 1</t>
  </si>
  <si>
    <t xml:space="preserve"> 559 Refund. putnih troš. iz Pomoći EU </t>
  </si>
  <si>
    <t xml:space="preserve"> Sveukupno( izvor 1+izvor 5):</t>
  </si>
  <si>
    <t>Naknade troškova za zaposlene</t>
  </si>
  <si>
    <t>Rashodi za materijal i energiju</t>
  </si>
  <si>
    <t>Rashodi za usluge</t>
  </si>
  <si>
    <t>Ostali nepomenuti rashodi poslovanja</t>
  </si>
  <si>
    <t>Ostali financijski rashodi</t>
  </si>
  <si>
    <t>Postrojenja i oprema</t>
  </si>
  <si>
    <t>Naziv</t>
  </si>
  <si>
    <t>01805</t>
  </si>
  <si>
    <t>AGENCIJA ZA ZAŠTITU TRŽIŠNOG NATJECANJA</t>
  </si>
  <si>
    <t>32</t>
  </si>
  <si>
    <t>GOSPODARSTVO</t>
  </si>
  <si>
    <t>ZAŠTITA TRŽIŠNOG NATJECANJA</t>
  </si>
  <si>
    <t>Šifra</t>
  </si>
  <si>
    <t>Prijedlog ušteda</t>
  </si>
  <si>
    <t xml:space="preserve">Povećanje </t>
  </si>
  <si>
    <t>Smanjenje</t>
  </si>
  <si>
    <t>NN</t>
  </si>
  <si>
    <t>111/2016</t>
  </si>
  <si>
    <t xml:space="preserve"> Prijedlog Proračuna za 2016.</t>
  </si>
  <si>
    <t>Novi plan 2016.</t>
  </si>
  <si>
    <t>Povećanja/smanjenja tijekom godine</t>
  </si>
  <si>
    <t>Izvršeno 2016. (riznica) 31.12.2016.</t>
  </si>
  <si>
    <t>Plan Proračuna 2016 (zadnji nakon prenamjena i ušteda)</t>
  </si>
  <si>
    <t>Izvršenje 2016./zadnji plan 2016 (u %)</t>
  </si>
  <si>
    <t>5(4/3*100)</t>
  </si>
  <si>
    <t>Izvor financiranja</t>
  </si>
  <si>
    <t xml:space="preserve"> Prijedlog Proračuna za 2016.             (NN 26/16)</t>
  </si>
  <si>
    <t>Opći prihodi i primici</t>
  </si>
  <si>
    <t>Ostale pomoći (str.ospos.bez zasn.rad.odnosa)</t>
  </si>
  <si>
    <t>Ostale refundacije iz sredstava EU (refun.avio karata)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</si>
</sst>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#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"/>
  </numFmts>
  <fonts count="47">
    <font>
      <sz val="12"/>
      <name val="Times New Roman"/>
      <family val="0"/>
    </font>
    <font>
      <sz val="13"/>
      <name val="Arial"/>
      <family val="2"/>
    </font>
    <font>
      <b/>
      <sz val="13"/>
      <color indexed="8"/>
      <name val="Arial"/>
      <family val="2"/>
    </font>
    <font>
      <b/>
      <sz val="14"/>
      <color indexed="8"/>
      <name val="Arial"/>
      <family val="2"/>
    </font>
    <font>
      <b/>
      <sz val="15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b/>
      <sz val="1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textRotation="90" wrapText="1"/>
      <protection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 applyProtection="1">
      <alignment/>
      <protection locked="0"/>
    </xf>
    <xf numFmtId="3" fontId="4" fillId="0" borderId="10" xfId="0" applyNumberFormat="1" applyFont="1" applyBorder="1" applyAlignment="1">
      <alignment horizontal="right" vertical="center" wrapText="1"/>
    </xf>
    <xf numFmtId="0" fontId="4" fillId="0" borderId="0" xfId="0" applyNumberFormat="1" applyFont="1" applyFill="1" applyBorder="1" applyAlignment="1" applyProtection="1">
      <alignment textRotation="90" wrapText="1"/>
      <protection/>
    </xf>
    <xf numFmtId="0" fontId="3" fillId="0" borderId="10" xfId="0" applyFont="1" applyBorder="1" applyAlignment="1">
      <alignment vertical="center"/>
    </xf>
    <xf numFmtId="3" fontId="6" fillId="0" borderId="1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vertical="center"/>
    </xf>
    <xf numFmtId="3" fontId="6" fillId="33" borderId="10" xfId="0" applyNumberFormat="1" applyFont="1" applyFill="1" applyBorder="1" applyAlignment="1" applyProtection="1">
      <alignment/>
      <protection/>
    </xf>
    <xf numFmtId="0" fontId="7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vertical="center"/>
    </xf>
    <xf numFmtId="3" fontId="5" fillId="0" borderId="10" xfId="0" applyNumberFormat="1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 horizontal="right" vertical="center"/>
    </xf>
    <xf numFmtId="0" fontId="7" fillId="34" borderId="10" xfId="0" applyFont="1" applyFill="1" applyBorder="1" applyAlignment="1">
      <alignment horizontal="right" vertical="center"/>
    </xf>
    <xf numFmtId="0" fontId="7" fillId="34" borderId="10" xfId="0" applyFont="1" applyFill="1" applyBorder="1" applyAlignment="1">
      <alignment vertical="center"/>
    </xf>
    <xf numFmtId="3" fontId="5" fillId="34" borderId="10" xfId="0" applyNumberFormat="1" applyFont="1" applyFill="1" applyBorder="1" applyAlignment="1" applyProtection="1">
      <alignment/>
      <protection/>
    </xf>
    <xf numFmtId="0" fontId="5" fillId="34" borderId="0" xfId="0" applyNumberFormat="1" applyFont="1" applyFill="1" applyBorder="1" applyAlignment="1" applyProtection="1">
      <alignment/>
      <protection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6" fillId="35" borderId="10" xfId="0" applyFont="1" applyFill="1" applyBorder="1" applyAlignment="1">
      <alignment horizontal="left" vertical="center"/>
    </xf>
    <xf numFmtId="3" fontId="5" fillId="35" borderId="10" xfId="0" applyNumberFormat="1" applyFont="1" applyFill="1" applyBorder="1" applyAlignment="1" applyProtection="1">
      <alignment/>
      <protection/>
    </xf>
    <xf numFmtId="3" fontId="6" fillId="34" borderId="1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3" fontId="5" fillId="0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horizontal="left" vertical="center"/>
    </xf>
    <xf numFmtId="0" fontId="6" fillId="0" borderId="12" xfId="0" applyFont="1" applyBorder="1" applyAlignment="1">
      <alignment horizontal="center"/>
    </xf>
    <xf numFmtId="3" fontId="6" fillId="0" borderId="12" xfId="0" applyNumberFormat="1" applyFont="1" applyFill="1" applyBorder="1" applyAlignment="1" applyProtection="1">
      <alignment/>
      <protection/>
    </xf>
    <xf numFmtId="0" fontId="6" fillId="0" borderId="0" xfId="0" applyFont="1" applyFill="1" applyAlignment="1">
      <alignment/>
    </xf>
    <xf numFmtId="0" fontId="5" fillId="0" borderId="10" xfId="0" applyFont="1" applyBorder="1" applyAlignment="1">
      <alignment/>
    </xf>
    <xf numFmtId="3" fontId="7" fillId="0" borderId="1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 horizontal="left"/>
    </xf>
    <xf numFmtId="3" fontId="6" fillId="0" borderId="12" xfId="0" applyNumberFormat="1" applyFont="1" applyBorder="1" applyAlignment="1">
      <alignment/>
    </xf>
    <xf numFmtId="3" fontId="10" fillId="0" borderId="10" xfId="0" applyNumberFormat="1" applyFont="1" applyBorder="1" applyAlignment="1">
      <alignment horizontal="right" vertical="center" wrapText="1"/>
    </xf>
    <xf numFmtId="0" fontId="10" fillId="0" borderId="0" xfId="0" applyNumberFormat="1" applyFont="1" applyFill="1" applyBorder="1" applyAlignment="1" applyProtection="1">
      <alignment textRotation="90" wrapText="1"/>
      <protection/>
    </xf>
    <xf numFmtId="49" fontId="6" fillId="0" borderId="10" xfId="0" applyNumberFormat="1" applyFont="1" applyFill="1" applyBorder="1" applyAlignment="1" applyProtection="1">
      <alignment vertical="center"/>
      <protection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/>
      <protection/>
    </xf>
    <xf numFmtId="0" fontId="5" fillId="0" borderId="14" xfId="0" applyNumberFormat="1" applyFont="1" applyFill="1" applyBorder="1" applyAlignment="1" applyProtection="1">
      <alignment horizontal="center"/>
      <protection/>
    </xf>
    <xf numFmtId="0" fontId="5" fillId="34" borderId="13" xfId="0" applyNumberFormat="1" applyFont="1" applyFill="1" applyBorder="1" applyAlignment="1" applyProtection="1">
      <alignment horizontal="center"/>
      <protection/>
    </xf>
    <xf numFmtId="0" fontId="5" fillId="34" borderId="14" xfId="0" applyNumberFormat="1" applyFont="1" applyFill="1" applyBorder="1" applyAlignment="1" applyProtection="1">
      <alignment horizontal="center"/>
      <protection/>
    </xf>
    <xf numFmtId="0" fontId="5" fillId="34" borderId="13" xfId="0" applyNumberFormat="1" applyFont="1" applyFill="1" applyBorder="1" applyAlignment="1" applyProtection="1">
      <alignment horizontal="center"/>
      <protection/>
    </xf>
    <xf numFmtId="0" fontId="5" fillId="34" borderId="14" xfId="0" applyNumberFormat="1" applyFont="1" applyFill="1" applyBorder="1" applyAlignment="1" applyProtection="1">
      <alignment horizontal="center"/>
      <protection/>
    </xf>
    <xf numFmtId="0" fontId="5" fillId="0" borderId="13" xfId="0" applyNumberFormat="1" applyFont="1" applyFill="1" applyBorder="1" applyAlignment="1" applyProtection="1">
      <alignment horizontal="center"/>
      <protection/>
    </xf>
    <xf numFmtId="0" fontId="5" fillId="0" borderId="14" xfId="0" applyNumberFormat="1" applyFont="1" applyFill="1" applyBorder="1" applyAlignment="1" applyProtection="1">
      <alignment horizontal="center"/>
      <protection/>
    </xf>
    <xf numFmtId="0" fontId="6" fillId="0" borderId="13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34" borderId="13" xfId="0" applyNumberFormat="1" applyFont="1" applyFill="1" applyBorder="1" applyAlignment="1" applyProtection="1">
      <alignment horizontal="center"/>
      <protection/>
    </xf>
    <xf numFmtId="0" fontId="6" fillId="34" borderId="15" xfId="0" applyNumberFormat="1" applyFont="1" applyFill="1" applyBorder="1" applyAlignment="1" applyProtection="1">
      <alignment horizontal="center"/>
      <protection/>
    </xf>
    <xf numFmtId="0" fontId="6" fillId="34" borderId="14" xfId="0" applyNumberFormat="1" applyFont="1" applyFill="1" applyBorder="1" applyAlignment="1" applyProtection="1">
      <alignment horizontal="center"/>
      <protection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" fontId="5" fillId="0" borderId="10" xfId="0" applyNumberFormat="1" applyFont="1" applyFill="1" applyBorder="1" applyAlignment="1" applyProtection="1">
      <alignment/>
      <protection/>
    </xf>
    <xf numFmtId="4" fontId="5" fillId="34" borderId="10" xfId="0" applyNumberFormat="1" applyFont="1" applyFill="1" applyBorder="1" applyAlignment="1" applyProtection="1">
      <alignment/>
      <protection/>
    </xf>
    <xf numFmtId="4" fontId="6" fillId="0" borderId="1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textRotation="90" wrapText="1"/>
      <protection/>
    </xf>
    <xf numFmtId="0" fontId="4" fillId="0" borderId="10" xfId="0" applyNumberFormat="1" applyFont="1" applyFill="1" applyBorder="1" applyAlignment="1" applyProtection="1">
      <alignment textRotation="90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34" borderId="1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/>
      <protection/>
    </xf>
    <xf numFmtId="0" fontId="5" fillId="0" borderId="10" xfId="0" applyFont="1" applyFill="1" applyBorder="1" applyAlignment="1">
      <alignment/>
    </xf>
    <xf numFmtId="0" fontId="5" fillId="35" borderId="10" xfId="0" applyNumberFormat="1" applyFont="1" applyFill="1" applyBorder="1" applyAlignment="1" applyProtection="1">
      <alignment/>
      <protection/>
    </xf>
    <xf numFmtId="0" fontId="6" fillId="35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5" fillId="34" borderId="10" xfId="0" applyNumberFormat="1" applyFont="1" applyFill="1" applyBorder="1" applyAlignment="1" applyProtection="1">
      <alignment horizontal="center"/>
      <protection/>
    </xf>
    <xf numFmtId="4" fontId="28" fillId="0" borderId="10" xfId="0" applyNumberFormat="1" applyFont="1" applyFill="1" applyBorder="1" applyAlignment="1" applyProtection="1">
      <alignment/>
      <protection/>
    </xf>
    <xf numFmtId="4" fontId="29" fillId="0" borderId="10" xfId="0" applyNumberFormat="1" applyFont="1" applyFill="1" applyBorder="1" applyAlignment="1" applyProtection="1">
      <alignment/>
      <protection/>
    </xf>
    <xf numFmtId="4" fontId="6" fillId="35" borderId="10" xfId="0" applyNumberFormat="1" applyFont="1" applyFill="1" applyBorder="1" applyAlignment="1" applyProtection="1">
      <alignment/>
      <protection/>
    </xf>
    <xf numFmtId="3" fontId="6" fillId="35" borderId="10" xfId="0" applyNumberFormat="1" applyFont="1" applyFill="1" applyBorder="1" applyAlignment="1" applyProtection="1">
      <alignment/>
      <protection/>
    </xf>
    <xf numFmtId="0" fontId="1" fillId="0" borderId="16" xfId="0" applyFont="1" applyBorder="1" applyAlignment="1">
      <alignment horizontal="center"/>
    </xf>
    <xf numFmtId="4" fontId="10" fillId="0" borderId="10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6" fillId="33" borderId="10" xfId="0" applyNumberFormat="1" applyFont="1" applyFill="1" applyBorder="1" applyAlignment="1" applyProtection="1">
      <alignment/>
      <protection/>
    </xf>
    <xf numFmtId="4" fontId="6" fillId="34" borderId="10" xfId="0" applyNumberFormat="1" applyFont="1" applyFill="1" applyBorder="1" applyAlignment="1" applyProtection="1">
      <alignment/>
      <protection/>
    </xf>
    <xf numFmtId="4" fontId="5" fillId="0" borderId="0" xfId="0" applyNumberFormat="1" applyFont="1" applyFill="1" applyAlignment="1">
      <alignment/>
    </xf>
    <xf numFmtId="4" fontId="5" fillId="0" borderId="11" xfId="0" applyNumberFormat="1" applyFont="1" applyFill="1" applyBorder="1" applyAlignment="1" applyProtection="1">
      <alignment/>
      <protection/>
    </xf>
    <xf numFmtId="4" fontId="6" fillId="0" borderId="12" xfId="0" applyNumberFormat="1" applyFont="1" applyFill="1" applyBorder="1" applyAlignment="1" applyProtection="1">
      <alignment/>
      <protection/>
    </xf>
    <xf numFmtId="4" fontId="7" fillId="0" borderId="10" xfId="0" applyNumberFormat="1" applyFont="1" applyBorder="1" applyAlignment="1">
      <alignment horizontal="right" vertical="center"/>
    </xf>
    <xf numFmtId="4" fontId="6" fillId="0" borderId="12" xfId="0" applyNumberFormat="1" applyFont="1" applyBorder="1" applyAlignment="1">
      <alignment/>
    </xf>
    <xf numFmtId="4" fontId="5" fillId="34" borderId="11" xfId="0" applyNumberFormat="1" applyFont="1" applyFill="1" applyBorder="1" applyAlignment="1" applyProtection="1">
      <alignment/>
      <protection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5" fillId="0" borderId="1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tabSelected="1" view="pageLayout" zoomScale="85" zoomScalePageLayoutView="85" workbookViewId="0" topLeftCell="A30">
      <selection activeCell="H58" sqref="H58"/>
    </sheetView>
  </sheetViews>
  <sheetFormatPr defaultColWidth="9.00390625" defaultRowHeight="15.75"/>
  <cols>
    <col min="1" max="1" width="4.625" style="1" customWidth="1"/>
    <col min="2" max="2" width="5.00390625" style="1" customWidth="1"/>
    <col min="3" max="3" width="10.625" style="1" customWidth="1"/>
    <col min="4" max="4" width="56.50390625" style="1" customWidth="1"/>
    <col min="5" max="5" width="16.625" style="5" customWidth="1"/>
    <col min="6" max="6" width="12.375" style="1" customWidth="1"/>
    <col min="7" max="7" width="16.625" style="1" customWidth="1"/>
    <col min="8" max="8" width="18.625" style="2" bestFit="1" customWidth="1"/>
    <col min="9" max="9" width="12.875" style="2" customWidth="1"/>
    <col min="10" max="16384" width="9.00390625" style="2" customWidth="1"/>
  </cols>
  <sheetData>
    <row r="1" spans="1:10" ht="35.25" customHeight="1">
      <c r="A1" s="100"/>
      <c r="B1" s="100"/>
      <c r="C1" s="100"/>
      <c r="D1" s="100"/>
      <c r="E1" s="100"/>
      <c r="F1" s="100"/>
      <c r="G1" s="100"/>
      <c r="H1" s="100"/>
      <c r="I1" s="100"/>
      <c r="J1" s="100"/>
    </row>
    <row r="2" spans="1:10" s="4" customFormat="1" ht="105.75" customHeight="1">
      <c r="A2" s="70" t="s">
        <v>39</v>
      </c>
      <c r="B2" s="71"/>
      <c r="C2" s="70" t="s">
        <v>33</v>
      </c>
      <c r="D2" s="71"/>
      <c r="E2" s="3" t="s">
        <v>53</v>
      </c>
      <c r="F2" s="3" t="s">
        <v>47</v>
      </c>
      <c r="G2" s="3" t="s">
        <v>49</v>
      </c>
      <c r="H2" s="3" t="s">
        <v>48</v>
      </c>
      <c r="I2" s="3" t="s">
        <v>50</v>
      </c>
      <c r="J2" s="3" t="s">
        <v>52</v>
      </c>
    </row>
    <row r="3" spans="1:10" s="4" customFormat="1" ht="18" customHeight="1">
      <c r="A3" s="56"/>
      <c r="B3" s="57"/>
      <c r="C3" s="56"/>
      <c r="D3" s="57"/>
      <c r="E3" s="3">
        <v>1</v>
      </c>
      <c r="F3" s="3">
        <v>2</v>
      </c>
      <c r="G3" s="3">
        <v>3</v>
      </c>
      <c r="H3" s="3">
        <v>4</v>
      </c>
      <c r="I3" s="3" t="s">
        <v>51</v>
      </c>
      <c r="J3" s="3">
        <v>6</v>
      </c>
    </row>
    <row r="4" spans="1:10" s="54" customFormat="1" ht="34.5" customHeight="1">
      <c r="A4" s="79" t="s">
        <v>0</v>
      </c>
      <c r="B4" s="80"/>
      <c r="C4" s="77" t="s">
        <v>35</v>
      </c>
      <c r="D4" s="78"/>
      <c r="E4" s="53">
        <f aca="true" t="shared" si="0" ref="E4:H6">E5</f>
        <v>11024633</v>
      </c>
      <c r="F4" s="53">
        <f t="shared" si="0"/>
        <v>-681561</v>
      </c>
      <c r="G4" s="53">
        <f t="shared" si="0"/>
        <v>10343072</v>
      </c>
      <c r="H4" s="101">
        <f t="shared" si="0"/>
        <v>10195976.899999999</v>
      </c>
      <c r="I4" s="96">
        <f>H4/G4*100</f>
        <v>98.57783934985659</v>
      </c>
      <c r="J4" s="86"/>
    </row>
    <row r="5" spans="1:10" s="8" customFormat="1" ht="35.25" customHeight="1">
      <c r="A5" s="81" t="s">
        <v>34</v>
      </c>
      <c r="B5" s="82"/>
      <c r="C5" s="68" t="s">
        <v>2</v>
      </c>
      <c r="D5" s="69"/>
      <c r="E5" s="7">
        <f t="shared" si="0"/>
        <v>11024633</v>
      </c>
      <c r="F5" s="7">
        <f t="shared" si="0"/>
        <v>-681561</v>
      </c>
      <c r="G5" s="7">
        <f t="shared" si="0"/>
        <v>10343072</v>
      </c>
      <c r="H5" s="102">
        <f t="shared" si="0"/>
        <v>10195976.899999999</v>
      </c>
      <c r="I5" s="97">
        <f>H5/G5*100</f>
        <v>98.57783934985659</v>
      </c>
      <c r="J5" s="87"/>
    </row>
    <row r="6" spans="1:10" s="8" customFormat="1" ht="27" customHeight="1">
      <c r="A6" s="81" t="s">
        <v>36</v>
      </c>
      <c r="B6" s="82"/>
      <c r="C6" s="68" t="s">
        <v>37</v>
      </c>
      <c r="D6" s="69"/>
      <c r="E6" s="7">
        <f t="shared" si="0"/>
        <v>11024633</v>
      </c>
      <c r="F6" s="7">
        <f t="shared" si="0"/>
        <v>-681561</v>
      </c>
      <c r="G6" s="7">
        <f t="shared" si="0"/>
        <v>10343072</v>
      </c>
      <c r="H6" s="102">
        <f t="shared" si="0"/>
        <v>10195976.899999999</v>
      </c>
      <c r="I6" s="97">
        <f>H6/G6*100</f>
        <v>98.57783934985659</v>
      </c>
      <c r="J6" s="87"/>
    </row>
    <row r="7" spans="1:10" s="8" customFormat="1" ht="25.5" customHeight="1">
      <c r="A7" s="81" t="s">
        <v>3</v>
      </c>
      <c r="B7" s="82"/>
      <c r="C7" s="68" t="s">
        <v>38</v>
      </c>
      <c r="D7" s="69"/>
      <c r="E7" s="7">
        <f>E8+E24+E29</f>
        <v>11024633</v>
      </c>
      <c r="F7" s="7">
        <f>F8+F24+F29</f>
        <v>-681561</v>
      </c>
      <c r="G7" s="7">
        <f>G8+G24+G29</f>
        <v>10343072</v>
      </c>
      <c r="H7" s="102">
        <f>H8+H24+H29</f>
        <v>10195976.899999999</v>
      </c>
      <c r="I7" s="97">
        <f>H7/G7*100</f>
        <v>98.57783934985659</v>
      </c>
      <c r="J7" s="87"/>
    </row>
    <row r="8" spans="1:10" s="11" customFormat="1" ht="32.25" customHeight="1">
      <c r="A8" s="64"/>
      <c r="B8" s="65"/>
      <c r="C8" s="9" t="s">
        <v>8</v>
      </c>
      <c r="D8" s="9" t="s">
        <v>7</v>
      </c>
      <c r="E8" s="10">
        <f>E9+E13+E20+E22</f>
        <v>10538633</v>
      </c>
      <c r="F8" s="10">
        <f>F9+F13+F20+F22</f>
        <v>-443701</v>
      </c>
      <c r="G8" s="10">
        <f>G9+G13+G20+G22</f>
        <v>10094932</v>
      </c>
      <c r="H8" s="85">
        <f>H9+H13+H20+H22</f>
        <v>9959561.69</v>
      </c>
      <c r="I8" s="85">
        <f>H8/G8*100</f>
        <v>98.65902702464959</v>
      </c>
      <c r="J8" s="88"/>
    </row>
    <row r="9" spans="1:10" s="11" customFormat="1" ht="19.5" customHeight="1">
      <c r="A9" s="64"/>
      <c r="B9" s="65"/>
      <c r="C9" s="12">
        <v>31</v>
      </c>
      <c r="D9" s="13" t="s">
        <v>16</v>
      </c>
      <c r="E9" s="14">
        <f>SUM(E10:E12)</f>
        <v>7907600</v>
      </c>
      <c r="F9" s="14">
        <f>SUM(F10:F12)</f>
        <v>-379686</v>
      </c>
      <c r="G9" s="14">
        <f>SUM(G10:G12)</f>
        <v>7527914</v>
      </c>
      <c r="H9" s="103">
        <f>SUM(H10:H12)</f>
        <v>7490070.84</v>
      </c>
      <c r="I9" s="98">
        <f>H9/G9*100</f>
        <v>99.49729553233472</v>
      </c>
      <c r="J9" s="92"/>
    </row>
    <row r="10" spans="1:10" s="11" customFormat="1" ht="19.5" customHeight="1">
      <c r="A10" s="64"/>
      <c r="B10" s="65"/>
      <c r="C10" s="15">
        <v>311</v>
      </c>
      <c r="D10" s="16" t="s">
        <v>5</v>
      </c>
      <c r="E10" s="17">
        <v>6718500</v>
      </c>
      <c r="F10" s="17">
        <v>-421007</v>
      </c>
      <c r="G10" s="17">
        <f>SUM(E10:F10)</f>
        <v>6297493</v>
      </c>
      <c r="H10" s="83">
        <v>6274161.12</v>
      </c>
      <c r="I10" s="83">
        <f>H10/G10*100</f>
        <v>99.62950526503165</v>
      </c>
      <c r="J10" s="94">
        <v>11</v>
      </c>
    </row>
    <row r="11" spans="1:10" s="11" customFormat="1" ht="19.5" customHeight="1">
      <c r="A11" s="64"/>
      <c r="B11" s="65"/>
      <c r="C11" s="15">
        <v>312</v>
      </c>
      <c r="D11" s="16" t="s">
        <v>6</v>
      </c>
      <c r="E11" s="17">
        <v>80000</v>
      </c>
      <c r="F11" s="17">
        <v>127500</v>
      </c>
      <c r="G11" s="17">
        <f aca="true" t="shared" si="1" ref="G11:G23">SUM(E11:F11)</f>
        <v>207500</v>
      </c>
      <c r="H11" s="83">
        <v>192999.74</v>
      </c>
      <c r="I11" s="83">
        <f aca="true" t="shared" si="2" ref="I11:I29">H11/G11*100</f>
        <v>93.01192289156626</v>
      </c>
      <c r="J11" s="94">
        <v>11</v>
      </c>
    </row>
    <row r="12" spans="1:10" s="11" customFormat="1" ht="19.5" customHeight="1">
      <c r="A12" s="64"/>
      <c r="B12" s="65"/>
      <c r="C12" s="18">
        <v>313</v>
      </c>
      <c r="D12" s="16" t="s">
        <v>15</v>
      </c>
      <c r="E12" s="17">
        <v>1109100</v>
      </c>
      <c r="F12" s="17">
        <v>-86179</v>
      </c>
      <c r="G12" s="17">
        <f t="shared" si="1"/>
        <v>1022921</v>
      </c>
      <c r="H12" s="83">
        <v>1022909.98</v>
      </c>
      <c r="I12" s="83">
        <f t="shared" si="2"/>
        <v>99.99892269295478</v>
      </c>
      <c r="J12" s="94">
        <v>11</v>
      </c>
    </row>
    <row r="13" spans="1:10" s="11" customFormat="1" ht="19.5" customHeight="1">
      <c r="A13" s="64"/>
      <c r="B13" s="65"/>
      <c r="C13" s="12">
        <v>32</v>
      </c>
      <c r="D13" s="13" t="s">
        <v>17</v>
      </c>
      <c r="E13" s="14">
        <f>SUM(E14:E19)</f>
        <v>2606033</v>
      </c>
      <c r="F13" s="14">
        <f>SUM(F14:F19)</f>
        <v>-85652</v>
      </c>
      <c r="G13" s="14">
        <f>SUM(G14:G19)</f>
        <v>2520381</v>
      </c>
      <c r="H13" s="103">
        <f>SUM(H14:H19)</f>
        <v>2424165.4200000004</v>
      </c>
      <c r="I13" s="98">
        <f>H13/G13*100</f>
        <v>96.1824985984262</v>
      </c>
      <c r="J13" s="92"/>
    </row>
    <row r="14" spans="1:10" s="22" customFormat="1" ht="19.5" customHeight="1">
      <c r="A14" s="62"/>
      <c r="B14" s="63"/>
      <c r="C14" s="19">
        <v>321</v>
      </c>
      <c r="D14" s="20" t="s">
        <v>27</v>
      </c>
      <c r="E14" s="21">
        <v>319000</v>
      </c>
      <c r="F14" s="17">
        <v>12800</v>
      </c>
      <c r="G14" s="17">
        <f t="shared" si="1"/>
        <v>331800</v>
      </c>
      <c r="H14" s="84">
        <v>315920.59</v>
      </c>
      <c r="I14" s="83">
        <f t="shared" si="2"/>
        <v>95.21416214587101</v>
      </c>
      <c r="J14" s="94">
        <v>11</v>
      </c>
    </row>
    <row r="15" spans="1:10" s="22" customFormat="1" ht="19.5" customHeight="1">
      <c r="A15" s="60"/>
      <c r="B15" s="61"/>
      <c r="C15" s="19">
        <v>321</v>
      </c>
      <c r="D15" s="20" t="s">
        <v>27</v>
      </c>
      <c r="E15" s="21">
        <v>90000</v>
      </c>
      <c r="F15" s="17">
        <v>0</v>
      </c>
      <c r="G15" s="17">
        <f t="shared" si="1"/>
        <v>90000</v>
      </c>
      <c r="H15" s="84">
        <v>40612.91</v>
      </c>
      <c r="I15" s="83">
        <f t="shared" si="2"/>
        <v>45.12545555555556</v>
      </c>
      <c r="J15" s="94">
        <v>559</v>
      </c>
    </row>
    <row r="16" spans="1:10" s="11" customFormat="1" ht="19.5" customHeight="1">
      <c r="A16" s="64"/>
      <c r="B16" s="65"/>
      <c r="C16" s="15">
        <v>322</v>
      </c>
      <c r="D16" s="16" t="s">
        <v>28</v>
      </c>
      <c r="E16" s="17">
        <v>254000</v>
      </c>
      <c r="F16" s="17">
        <v>-54250</v>
      </c>
      <c r="G16" s="17">
        <f t="shared" si="1"/>
        <v>199750</v>
      </c>
      <c r="H16" s="83">
        <v>182176.95</v>
      </c>
      <c r="I16" s="83">
        <f t="shared" si="2"/>
        <v>91.20247809762203</v>
      </c>
      <c r="J16" s="94">
        <v>11</v>
      </c>
    </row>
    <row r="17" spans="1:10" s="11" customFormat="1" ht="19.5" customHeight="1">
      <c r="A17" s="64"/>
      <c r="B17" s="65"/>
      <c r="C17" s="15">
        <v>323</v>
      </c>
      <c r="D17" s="16" t="s">
        <v>29</v>
      </c>
      <c r="E17" s="17">
        <v>1903500</v>
      </c>
      <c r="F17" s="17">
        <v>-55147</v>
      </c>
      <c r="G17" s="17">
        <f t="shared" si="1"/>
        <v>1848353</v>
      </c>
      <c r="H17" s="83">
        <v>1838845.84</v>
      </c>
      <c r="I17" s="83">
        <f t="shared" si="2"/>
        <v>99.48564154141553</v>
      </c>
      <c r="J17" s="94">
        <v>11</v>
      </c>
    </row>
    <row r="18" spans="1:10" s="11" customFormat="1" ht="19.5" customHeight="1">
      <c r="A18" s="58"/>
      <c r="B18" s="59"/>
      <c r="C18" s="15">
        <v>324</v>
      </c>
      <c r="D18" s="16" t="s">
        <v>20</v>
      </c>
      <c r="E18" s="17"/>
      <c r="F18" s="17">
        <v>7945</v>
      </c>
      <c r="G18" s="17">
        <v>7945</v>
      </c>
      <c r="H18" s="83">
        <v>7908.72</v>
      </c>
      <c r="I18" s="83">
        <f t="shared" si="2"/>
        <v>99.54336060415356</v>
      </c>
      <c r="J18" s="94">
        <v>52</v>
      </c>
    </row>
    <row r="19" spans="1:10" s="11" customFormat="1" ht="19.5" customHeight="1">
      <c r="A19" s="64"/>
      <c r="B19" s="65"/>
      <c r="C19" s="15">
        <v>329</v>
      </c>
      <c r="D19" s="16" t="s">
        <v>30</v>
      </c>
      <c r="E19" s="17">
        <v>39533</v>
      </c>
      <c r="F19" s="17">
        <v>3000</v>
      </c>
      <c r="G19" s="17">
        <f t="shared" si="1"/>
        <v>42533</v>
      </c>
      <c r="H19" s="83">
        <v>38700.41</v>
      </c>
      <c r="I19" s="83">
        <f t="shared" si="2"/>
        <v>90.98913784590789</v>
      </c>
      <c r="J19" s="94">
        <v>11</v>
      </c>
    </row>
    <row r="20" spans="1:10" s="11" customFormat="1" ht="19.5" customHeight="1">
      <c r="A20" s="64"/>
      <c r="B20" s="65"/>
      <c r="C20" s="12">
        <v>34</v>
      </c>
      <c r="D20" s="13" t="s">
        <v>18</v>
      </c>
      <c r="E20" s="14">
        <f>E21</f>
        <v>4000</v>
      </c>
      <c r="F20" s="14">
        <f>F21</f>
        <v>0</v>
      </c>
      <c r="G20" s="14">
        <f>G21</f>
        <v>4000</v>
      </c>
      <c r="H20" s="103">
        <f>H21</f>
        <v>2689.33</v>
      </c>
      <c r="I20" s="98">
        <f>H20/G20*100</f>
        <v>67.23325</v>
      </c>
      <c r="J20" s="92"/>
    </row>
    <row r="21" spans="1:10" s="11" customFormat="1" ht="19.5" customHeight="1">
      <c r="A21" s="64"/>
      <c r="B21" s="65"/>
      <c r="C21" s="15">
        <v>343</v>
      </c>
      <c r="D21" s="16" t="s">
        <v>31</v>
      </c>
      <c r="E21" s="17">
        <v>4000</v>
      </c>
      <c r="F21" s="17">
        <v>0</v>
      </c>
      <c r="G21" s="17">
        <f t="shared" si="1"/>
        <v>4000</v>
      </c>
      <c r="H21" s="83">
        <v>2689.33</v>
      </c>
      <c r="I21" s="83">
        <f t="shared" si="2"/>
        <v>67.23325</v>
      </c>
      <c r="J21" s="94">
        <v>11</v>
      </c>
    </row>
    <row r="22" spans="1:10" s="28" customFormat="1" ht="19.5" customHeight="1">
      <c r="A22" s="66"/>
      <c r="B22" s="67"/>
      <c r="C22" s="12">
        <v>42</v>
      </c>
      <c r="D22" s="13" t="s">
        <v>21</v>
      </c>
      <c r="E22" s="14">
        <f>E23</f>
        <v>21000</v>
      </c>
      <c r="F22" s="14">
        <f>F23</f>
        <v>21637</v>
      </c>
      <c r="G22" s="14">
        <f>G23</f>
        <v>42637</v>
      </c>
      <c r="H22" s="103">
        <f>H23</f>
        <v>42636.1</v>
      </c>
      <c r="I22" s="98">
        <f>H22/G22*100</f>
        <v>99.99788915730468</v>
      </c>
      <c r="J22" s="93"/>
    </row>
    <row r="23" spans="1:10" s="22" customFormat="1" ht="19.5" customHeight="1">
      <c r="A23" s="62"/>
      <c r="B23" s="63"/>
      <c r="C23" s="19">
        <v>422</v>
      </c>
      <c r="D23" s="20" t="s">
        <v>32</v>
      </c>
      <c r="E23" s="21">
        <v>21000</v>
      </c>
      <c r="F23" s="17">
        <v>21637</v>
      </c>
      <c r="G23" s="17">
        <f t="shared" si="1"/>
        <v>42637</v>
      </c>
      <c r="H23" s="84">
        <v>42636.1</v>
      </c>
      <c r="I23" s="83">
        <f t="shared" si="2"/>
        <v>99.99788915730468</v>
      </c>
      <c r="J23" s="94">
        <v>11</v>
      </c>
    </row>
    <row r="24" spans="1:10" s="11" customFormat="1" ht="44.25" customHeight="1">
      <c r="A24" s="64"/>
      <c r="B24" s="65"/>
      <c r="C24" s="23" t="s">
        <v>22</v>
      </c>
      <c r="D24" s="24" t="s">
        <v>19</v>
      </c>
      <c r="E24" s="10">
        <f>SUM(E25)</f>
        <v>41000</v>
      </c>
      <c r="F24" s="10">
        <f>SUM(F25)</f>
        <v>8500</v>
      </c>
      <c r="G24" s="10">
        <f>SUM(G25)</f>
        <v>49500</v>
      </c>
      <c r="H24" s="85">
        <f>SUM(H25)</f>
        <v>46520.18</v>
      </c>
      <c r="I24" s="85">
        <f t="shared" si="2"/>
        <v>93.98016161616162</v>
      </c>
      <c r="J24" s="88"/>
    </row>
    <row r="25" spans="1:10" s="28" customFormat="1" ht="19.5" customHeight="1">
      <c r="A25" s="66"/>
      <c r="B25" s="67"/>
      <c r="C25" s="25">
        <v>32</v>
      </c>
      <c r="D25" s="13" t="s">
        <v>17</v>
      </c>
      <c r="E25" s="99">
        <f>SUM(E26:E28)</f>
        <v>41000</v>
      </c>
      <c r="F25" s="99">
        <f>SUM(F26:F28)</f>
        <v>8500</v>
      </c>
      <c r="G25" s="99">
        <f>SUM(G26:G28)</f>
        <v>49500</v>
      </c>
      <c r="H25" s="98">
        <f>SUM(H26:H28)</f>
        <v>46520.18</v>
      </c>
      <c r="I25" s="98">
        <f>H25/G25*100</f>
        <v>93.98016161616162</v>
      </c>
      <c r="J25" s="93"/>
    </row>
    <row r="26" spans="1:10" s="22" customFormat="1" ht="19.5" customHeight="1">
      <c r="A26" s="62"/>
      <c r="B26" s="63"/>
      <c r="C26" s="19">
        <v>323</v>
      </c>
      <c r="D26" s="20" t="s">
        <v>29</v>
      </c>
      <c r="E26" s="21">
        <v>5000</v>
      </c>
      <c r="F26" s="17">
        <v>0</v>
      </c>
      <c r="G26" s="17">
        <f>SUM(E26:F26)</f>
        <v>5000</v>
      </c>
      <c r="H26" s="84">
        <v>4837.5</v>
      </c>
      <c r="I26" s="83">
        <f t="shared" si="2"/>
        <v>96.75</v>
      </c>
      <c r="J26" s="94">
        <v>11</v>
      </c>
    </row>
    <row r="27" spans="1:10" s="11" customFormat="1" ht="19.5" customHeight="1">
      <c r="A27" s="64"/>
      <c r="B27" s="65"/>
      <c r="C27" s="15">
        <v>324</v>
      </c>
      <c r="D27" s="16" t="s">
        <v>20</v>
      </c>
      <c r="E27" s="17">
        <v>30000</v>
      </c>
      <c r="F27" s="17">
        <v>-1500</v>
      </c>
      <c r="G27" s="17">
        <f>SUM(E27:F27)</f>
        <v>28500</v>
      </c>
      <c r="H27" s="83">
        <v>25739.25</v>
      </c>
      <c r="I27" s="83">
        <f t="shared" si="2"/>
        <v>90.31315789473683</v>
      </c>
      <c r="J27" s="94">
        <v>11</v>
      </c>
    </row>
    <row r="28" spans="1:10" s="11" customFormat="1" ht="19.5" customHeight="1">
      <c r="A28" s="64"/>
      <c r="B28" s="65"/>
      <c r="C28" s="15">
        <v>329</v>
      </c>
      <c r="D28" s="16" t="s">
        <v>30</v>
      </c>
      <c r="E28" s="17">
        <v>6000</v>
      </c>
      <c r="F28" s="17">
        <v>10000</v>
      </c>
      <c r="G28" s="17">
        <f>SUM(E28:F28)</f>
        <v>16000</v>
      </c>
      <c r="H28" s="83">
        <v>15943.43</v>
      </c>
      <c r="I28" s="83">
        <f t="shared" si="2"/>
        <v>99.6464375</v>
      </c>
      <c r="J28" s="94">
        <v>11</v>
      </c>
    </row>
    <row r="29" spans="1:10" s="11" customFormat="1" ht="39.75" customHeight="1">
      <c r="A29" s="64"/>
      <c r="B29" s="65"/>
      <c r="C29" s="9" t="s">
        <v>9</v>
      </c>
      <c r="D29" s="55" t="s">
        <v>10</v>
      </c>
      <c r="E29" s="10">
        <f>SUM(E30+E32)</f>
        <v>445000</v>
      </c>
      <c r="F29" s="10">
        <f>SUM(F30+F32)</f>
        <v>-246360</v>
      </c>
      <c r="G29" s="10">
        <f>SUM(G30+G32)</f>
        <v>198640</v>
      </c>
      <c r="H29" s="85">
        <f>SUM(H30+H32)</f>
        <v>189895.03</v>
      </c>
      <c r="I29" s="85">
        <f t="shared" si="2"/>
        <v>95.59757853403141</v>
      </c>
      <c r="J29" s="88"/>
    </row>
    <row r="30" spans="1:10" s="28" customFormat="1" ht="19.5" customHeight="1">
      <c r="A30" s="66"/>
      <c r="B30" s="67"/>
      <c r="C30" s="12">
        <v>32</v>
      </c>
      <c r="D30" s="13" t="s">
        <v>17</v>
      </c>
      <c r="E30" s="14">
        <f>E31</f>
        <v>385000</v>
      </c>
      <c r="F30" s="14">
        <f>F31</f>
        <v>-260360</v>
      </c>
      <c r="G30" s="14">
        <f>G31</f>
        <v>124640</v>
      </c>
      <c r="H30" s="103">
        <f>H31</f>
        <v>115911.33</v>
      </c>
      <c r="I30" s="98">
        <f>H30/G30*100</f>
        <v>92.99689505776637</v>
      </c>
      <c r="J30" s="93"/>
    </row>
    <row r="31" spans="1:10" s="22" customFormat="1" ht="19.5" customHeight="1">
      <c r="A31" s="62"/>
      <c r="B31" s="63"/>
      <c r="C31" s="19">
        <v>323</v>
      </c>
      <c r="D31" s="20" t="s">
        <v>29</v>
      </c>
      <c r="E31" s="27">
        <v>385000</v>
      </c>
      <c r="F31" s="27">
        <v>-260360</v>
      </c>
      <c r="G31" s="17">
        <f>SUM(E31:F31)</f>
        <v>124640</v>
      </c>
      <c r="H31" s="84">
        <v>115911.33</v>
      </c>
      <c r="I31" s="83">
        <f>H31/G31*100</f>
        <v>92.99689505776637</v>
      </c>
      <c r="J31" s="95">
        <v>11</v>
      </c>
    </row>
    <row r="32" spans="1:10" s="28" customFormat="1" ht="19.5" customHeight="1">
      <c r="A32" s="66"/>
      <c r="B32" s="67"/>
      <c r="C32" s="12">
        <v>42</v>
      </c>
      <c r="D32" s="13" t="s">
        <v>21</v>
      </c>
      <c r="E32" s="14">
        <f>SUM(E33:E33)</f>
        <v>60000</v>
      </c>
      <c r="F32" s="14">
        <f>SUM(F33:F33)</f>
        <v>14000</v>
      </c>
      <c r="G32" s="14">
        <f>SUM(G33:G33)</f>
        <v>74000</v>
      </c>
      <c r="H32" s="103">
        <f>SUM(H33:H33)</f>
        <v>73983.7</v>
      </c>
      <c r="I32" s="98">
        <f>H32/G32*100</f>
        <v>99.97797297297298</v>
      </c>
      <c r="J32" s="93"/>
    </row>
    <row r="33" spans="1:10" s="11" customFormat="1" ht="19.5" customHeight="1">
      <c r="A33" s="64"/>
      <c r="B33" s="65"/>
      <c r="C33" s="19">
        <v>422</v>
      </c>
      <c r="D33" s="20" t="s">
        <v>32</v>
      </c>
      <c r="E33" s="17">
        <v>60000</v>
      </c>
      <c r="F33" s="17">
        <v>14000</v>
      </c>
      <c r="G33" s="17">
        <f>SUM(E33:F33)</f>
        <v>74000</v>
      </c>
      <c r="H33" s="83">
        <v>73983.7</v>
      </c>
      <c r="I33" s="83">
        <f>H33/G33*100</f>
        <v>99.97797297297298</v>
      </c>
      <c r="J33" s="94">
        <v>11</v>
      </c>
    </row>
    <row r="34" spans="1:10" s="22" customFormat="1" ht="19.5" customHeight="1">
      <c r="A34" s="74" t="s">
        <v>11</v>
      </c>
      <c r="B34" s="75"/>
      <c r="C34" s="76"/>
      <c r="D34" s="19"/>
      <c r="E34" s="27">
        <f>E8+E24+E29</f>
        <v>11024633</v>
      </c>
      <c r="F34" s="27">
        <f>F8+F24+F29</f>
        <v>-681561</v>
      </c>
      <c r="G34" s="27">
        <f>G8+G24+G29</f>
        <v>10343072</v>
      </c>
      <c r="H34" s="104">
        <f>H8+H24+H29</f>
        <v>10195976.899999999</v>
      </c>
      <c r="I34" s="85">
        <f>H34/G34*100</f>
        <v>98.57783934985659</v>
      </c>
      <c r="J34" s="89"/>
    </row>
    <row r="35" spans="1:10" s="28" customFormat="1" ht="21.75" customHeight="1">
      <c r="A35" s="72" t="s">
        <v>0</v>
      </c>
      <c r="B35" s="73"/>
      <c r="C35" s="9" t="s">
        <v>1</v>
      </c>
      <c r="D35" s="23" t="s">
        <v>4</v>
      </c>
      <c r="E35" s="10">
        <f>E34</f>
        <v>11024633</v>
      </c>
      <c r="F35" s="10">
        <f>F34</f>
        <v>-681561</v>
      </c>
      <c r="G35" s="10">
        <f>G34</f>
        <v>10343072</v>
      </c>
      <c r="H35" s="85">
        <f>H34</f>
        <v>10195976.899999999</v>
      </c>
      <c r="I35" s="85">
        <f>H35/G35*100</f>
        <v>98.57783934985659</v>
      </c>
      <c r="J35" s="90"/>
    </row>
    <row r="36" spans="1:8" s="32" customFormat="1" ht="47.25" customHeight="1">
      <c r="A36" s="29"/>
      <c r="B36" s="29"/>
      <c r="C36" s="29"/>
      <c r="D36" s="29"/>
      <c r="E36" s="30"/>
      <c r="F36" s="31"/>
      <c r="G36" s="31"/>
      <c r="H36" s="105"/>
    </row>
    <row r="37" spans="1:8" s="32" customFormat="1" ht="19.5" customHeight="1">
      <c r="A37" s="33" t="s">
        <v>14</v>
      </c>
      <c r="B37" s="34"/>
      <c r="C37" s="34"/>
      <c r="D37" s="34"/>
      <c r="E37" s="30"/>
      <c r="F37" s="31"/>
      <c r="G37" s="31"/>
      <c r="H37" s="105"/>
    </row>
    <row r="38" spans="1:8" s="32" customFormat="1" ht="11.25" customHeight="1">
      <c r="A38" s="33"/>
      <c r="B38" s="34"/>
      <c r="C38" s="34"/>
      <c r="D38" s="34"/>
      <c r="E38" s="30"/>
      <c r="F38" s="31"/>
      <c r="G38" s="31"/>
      <c r="H38" s="105"/>
    </row>
    <row r="39" spans="1:10" s="32" customFormat="1" ht="19.5" customHeight="1">
      <c r="A39" s="29"/>
      <c r="B39" s="35"/>
      <c r="C39" s="36"/>
      <c r="D39" s="37">
        <v>31</v>
      </c>
      <c r="E39" s="17">
        <f>E9</f>
        <v>7907600</v>
      </c>
      <c r="F39" s="17">
        <v>-379686</v>
      </c>
      <c r="G39" s="17">
        <f>G9</f>
        <v>7527914</v>
      </c>
      <c r="H39" s="83">
        <f>H9</f>
        <v>7490070.84</v>
      </c>
      <c r="I39" s="83">
        <f>H39/G39*100</f>
        <v>99.49729553233472</v>
      </c>
      <c r="J39" s="91"/>
    </row>
    <row r="40" spans="1:10" s="32" customFormat="1" ht="19.5" customHeight="1">
      <c r="A40" s="29"/>
      <c r="B40" s="35"/>
      <c r="C40" s="36"/>
      <c r="D40" s="37">
        <v>32</v>
      </c>
      <c r="E40" s="17">
        <f>E13+E25+E30</f>
        <v>3032033</v>
      </c>
      <c r="F40" s="17">
        <v>-345457</v>
      </c>
      <c r="G40" s="17">
        <f>G13+G25+G30</f>
        <v>2694521</v>
      </c>
      <c r="H40" s="83">
        <f>H13+H25+H30</f>
        <v>2586596.9300000006</v>
      </c>
      <c r="I40" s="83">
        <f>H40/G40*100</f>
        <v>95.99468439845154</v>
      </c>
      <c r="J40" s="91"/>
    </row>
    <row r="41" spans="1:10" s="32" customFormat="1" ht="19.5" customHeight="1">
      <c r="A41" s="29"/>
      <c r="B41" s="35"/>
      <c r="C41" s="36"/>
      <c r="D41" s="37">
        <v>34</v>
      </c>
      <c r="E41" s="17">
        <f>E20</f>
        <v>4000</v>
      </c>
      <c r="F41" s="17">
        <v>0</v>
      </c>
      <c r="G41" s="17">
        <f>G20</f>
        <v>4000</v>
      </c>
      <c r="H41" s="83">
        <f>H20</f>
        <v>2689.33</v>
      </c>
      <c r="I41" s="83">
        <f>H41/G41*100</f>
        <v>67.23325</v>
      </c>
      <c r="J41" s="91"/>
    </row>
    <row r="42" spans="1:10" s="32" customFormat="1" ht="19.5" customHeight="1" thickBot="1">
      <c r="A42" s="29"/>
      <c r="B42" s="35"/>
      <c r="C42" s="36"/>
      <c r="D42" s="38">
        <v>42</v>
      </c>
      <c r="E42" s="39">
        <f>E22+E32</f>
        <v>81000</v>
      </c>
      <c r="F42" s="39">
        <v>35637</v>
      </c>
      <c r="G42" s="39">
        <f>G22+G32</f>
        <v>116637</v>
      </c>
      <c r="H42" s="106">
        <f>H22+H32</f>
        <v>116619.79999999999</v>
      </c>
      <c r="I42" s="106">
        <f>H42/G42*100</f>
        <v>99.98525339300564</v>
      </c>
      <c r="J42" s="114"/>
    </row>
    <row r="43" spans="1:10" s="44" customFormat="1" ht="19.5" customHeight="1" thickTop="1">
      <c r="A43" s="40"/>
      <c r="B43" s="40"/>
      <c r="C43" s="41"/>
      <c r="D43" s="42" t="s">
        <v>12</v>
      </c>
      <c r="E43" s="43">
        <f>SUM(E39:E42)</f>
        <v>11024633</v>
      </c>
      <c r="F43" s="43">
        <v>-689506</v>
      </c>
      <c r="G43" s="43">
        <f>SUM(G39:G42)</f>
        <v>10343072</v>
      </c>
      <c r="H43" s="107">
        <f>SUM(H39:H42)</f>
        <v>10195976.9</v>
      </c>
      <c r="I43" s="107">
        <f>H43/G43*100</f>
        <v>98.5778393498566</v>
      </c>
      <c r="J43" s="113"/>
    </row>
    <row r="44" spans="1:8" s="32" customFormat="1" ht="45.75" customHeight="1">
      <c r="A44" s="29"/>
      <c r="B44" s="29"/>
      <c r="C44" s="36"/>
      <c r="D44" s="29"/>
      <c r="E44" s="30"/>
      <c r="F44" s="31"/>
      <c r="G44" s="31"/>
      <c r="H44" s="105"/>
    </row>
    <row r="45" spans="1:8" s="32" customFormat="1" ht="19.5" customHeight="1">
      <c r="A45" s="33" t="s">
        <v>13</v>
      </c>
      <c r="B45" s="34"/>
      <c r="C45" s="34"/>
      <c r="D45" s="34"/>
      <c r="E45" s="30"/>
      <c r="F45" s="31"/>
      <c r="G45" s="31"/>
      <c r="H45" s="105"/>
    </row>
    <row r="46" spans="1:8" s="32" customFormat="1" ht="12.75" customHeight="1">
      <c r="A46" s="33"/>
      <c r="B46" s="34"/>
      <c r="C46" s="34"/>
      <c r="D46" s="34"/>
      <c r="E46" s="30"/>
      <c r="F46" s="31"/>
      <c r="G46" s="31"/>
      <c r="H46" s="105"/>
    </row>
    <row r="47" spans="1:10" s="32" customFormat="1" ht="19.5" customHeight="1">
      <c r="A47" s="29"/>
      <c r="B47" s="29"/>
      <c r="C47" s="35"/>
      <c r="D47" s="45" t="s">
        <v>54</v>
      </c>
      <c r="E47" s="46">
        <f>E43-90000</f>
        <v>10934633</v>
      </c>
      <c r="F47" s="46">
        <v>-689506</v>
      </c>
      <c r="G47" s="46">
        <f>G43-90000-7945</f>
        <v>10245127</v>
      </c>
      <c r="H47" s="108">
        <f>H43-40612.91-7908.72</f>
        <v>10147455.27</v>
      </c>
      <c r="I47" s="83">
        <f>H47/G47*100</f>
        <v>99.04665183750284</v>
      </c>
      <c r="J47" s="111">
        <v>11</v>
      </c>
    </row>
    <row r="48" spans="1:10" s="32" customFormat="1" ht="19.5" customHeight="1">
      <c r="A48" s="29"/>
      <c r="B48" s="29"/>
      <c r="C48" s="47"/>
      <c r="D48" s="45" t="s">
        <v>55</v>
      </c>
      <c r="E48" s="46">
        <v>0</v>
      </c>
      <c r="F48" s="46">
        <v>7945</v>
      </c>
      <c r="G48" s="46">
        <v>7945</v>
      </c>
      <c r="H48" s="83">
        <v>7908.72</v>
      </c>
      <c r="I48" s="83">
        <f>H48/G48*100</f>
        <v>99.54336060415356</v>
      </c>
      <c r="J48" s="111">
        <v>52</v>
      </c>
    </row>
    <row r="49" spans="1:10" s="32" customFormat="1" ht="19.5" customHeight="1" thickBot="1">
      <c r="A49" s="48"/>
      <c r="B49" s="48"/>
      <c r="C49" s="35"/>
      <c r="D49" s="49" t="s">
        <v>56</v>
      </c>
      <c r="E49" s="39">
        <v>90000</v>
      </c>
      <c r="F49" s="39"/>
      <c r="G49" s="39">
        <v>90000</v>
      </c>
      <c r="H49" s="110">
        <v>40612.91</v>
      </c>
      <c r="I49" s="106">
        <f>H49/G49*100</f>
        <v>45.12545555555556</v>
      </c>
      <c r="J49" s="112">
        <v>559</v>
      </c>
    </row>
    <row r="50" spans="1:10" s="32" customFormat="1" ht="19.5" customHeight="1" thickTop="1">
      <c r="A50" s="40"/>
      <c r="B50" s="40"/>
      <c r="C50" s="50"/>
      <c r="D50" s="51" t="s">
        <v>26</v>
      </c>
      <c r="E50" s="52">
        <f>SUM(E47:E49)</f>
        <v>11024633</v>
      </c>
      <c r="F50" s="52">
        <f>SUM(F47:F49)</f>
        <v>-681561</v>
      </c>
      <c r="G50" s="52">
        <f>SUM(G47:G49)</f>
        <v>10343072</v>
      </c>
      <c r="H50" s="109">
        <f>SUM(H47:H49)</f>
        <v>10195976.9</v>
      </c>
      <c r="I50" s="107">
        <f>H50/G50*100</f>
        <v>98.5778393498566</v>
      </c>
      <c r="J50" s="113"/>
    </row>
    <row r="51" ht="48" customHeight="1"/>
    <row r="52" spans="1:9" s="1" customFormat="1" ht="45" customHeight="1">
      <c r="A52" s="29"/>
      <c r="B52" s="29"/>
      <c r="C52" s="29"/>
      <c r="E52" s="5"/>
      <c r="H52" s="2"/>
      <c r="I52" s="2"/>
    </row>
  </sheetData>
  <sheetProtection/>
  <mergeCells count="37">
    <mergeCell ref="A1:J1"/>
    <mergeCell ref="A30:B30"/>
    <mergeCell ref="A31:B31"/>
    <mergeCell ref="A32:B32"/>
    <mergeCell ref="A33:B33"/>
    <mergeCell ref="A34:C34"/>
    <mergeCell ref="A35:B35"/>
    <mergeCell ref="A24:B24"/>
    <mergeCell ref="A25:B25"/>
    <mergeCell ref="A26:B26"/>
    <mergeCell ref="A27:B27"/>
    <mergeCell ref="A28:B28"/>
    <mergeCell ref="A29:B29"/>
    <mergeCell ref="A17:B17"/>
    <mergeCell ref="A19:B19"/>
    <mergeCell ref="A20:B20"/>
    <mergeCell ref="A21:B21"/>
    <mergeCell ref="A22:B22"/>
    <mergeCell ref="A23:B23"/>
    <mergeCell ref="A10:B10"/>
    <mergeCell ref="A11:B11"/>
    <mergeCell ref="A12:B12"/>
    <mergeCell ref="A13:B13"/>
    <mergeCell ref="A14:B14"/>
    <mergeCell ref="A16:B16"/>
    <mergeCell ref="A6:B6"/>
    <mergeCell ref="C6:D6"/>
    <mergeCell ref="A7:B7"/>
    <mergeCell ref="C7:D7"/>
    <mergeCell ref="A8:B8"/>
    <mergeCell ref="A9:B9"/>
    <mergeCell ref="A2:B2"/>
    <mergeCell ref="C2:D2"/>
    <mergeCell ref="A4:B4"/>
    <mergeCell ref="C4:D4"/>
    <mergeCell ref="A5:B5"/>
    <mergeCell ref="C5:D5"/>
  </mergeCells>
  <printOptions/>
  <pageMargins left="0.46" right="0.1968503937007874" top="0.35433070866141736" bottom="0.25" header="0.15748031496062992" footer="0.1968503937007874"/>
  <pageSetup fitToHeight="0" fitToWidth="1" horizontalDpi="600" verticalDpi="600" orientation="portrait" paperSize="9" scale="55" r:id="rId1"/>
  <headerFooter alignWithMargins="0">
    <oddHeader>&amp;C&amp;"Arial,Bold"&amp;18PREGLED PLANA I IZVRŠENJA PRORAČUNA ZA 2016. GODINU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9"/>
  <sheetViews>
    <sheetView zoomScalePageLayoutView="85" workbookViewId="0" topLeftCell="A1">
      <selection activeCell="Q20" sqref="Q20"/>
    </sheetView>
  </sheetViews>
  <sheetFormatPr defaultColWidth="9.00390625" defaultRowHeight="15.75"/>
  <cols>
    <col min="1" max="1" width="4.625" style="1" customWidth="1"/>
    <col min="2" max="2" width="5.00390625" style="1" customWidth="1"/>
    <col min="3" max="3" width="10.625" style="1" customWidth="1"/>
    <col min="4" max="4" width="51.75390625" style="1" customWidth="1"/>
    <col min="5" max="6" width="16.625" style="5" customWidth="1"/>
    <col min="7" max="7" width="14.75390625" style="6" customWidth="1"/>
    <col min="8" max="9" width="16.625" style="1" customWidth="1"/>
    <col min="10" max="16384" width="9.00390625" style="2" customWidth="1"/>
  </cols>
  <sheetData>
    <row r="1" ht="57.75" customHeight="1"/>
    <row r="2" spans="1:9" s="4" customFormat="1" ht="61.5" customHeight="1">
      <c r="A2" s="70" t="s">
        <v>39</v>
      </c>
      <c r="B2" s="71"/>
      <c r="C2" s="70" t="s">
        <v>33</v>
      </c>
      <c r="D2" s="71"/>
      <c r="E2" s="3" t="s">
        <v>45</v>
      </c>
      <c r="F2" s="3" t="s">
        <v>40</v>
      </c>
      <c r="G2" s="3" t="s">
        <v>41</v>
      </c>
      <c r="H2" s="3" t="s">
        <v>42</v>
      </c>
      <c r="I2" s="3" t="s">
        <v>46</v>
      </c>
    </row>
    <row r="3" spans="1:9" s="54" customFormat="1" ht="25.5" customHeight="1">
      <c r="A3" s="79" t="s">
        <v>0</v>
      </c>
      <c r="B3" s="80"/>
      <c r="C3" s="77" t="s">
        <v>35</v>
      </c>
      <c r="D3" s="78"/>
      <c r="E3" s="53">
        <f aca="true" t="shared" si="0" ref="E3:I5">E4</f>
        <v>11024633</v>
      </c>
      <c r="F3" s="53"/>
      <c r="G3" s="53">
        <f t="shared" si="0"/>
        <v>169000</v>
      </c>
      <c r="H3" s="53">
        <f t="shared" si="0"/>
        <v>169000</v>
      </c>
      <c r="I3" s="53">
        <f t="shared" si="0"/>
        <v>10335127</v>
      </c>
    </row>
    <row r="4" spans="1:9" s="8" customFormat="1" ht="26.25" customHeight="1">
      <c r="A4" s="81" t="s">
        <v>34</v>
      </c>
      <c r="B4" s="82"/>
      <c r="C4" s="68" t="s">
        <v>2</v>
      </c>
      <c r="D4" s="69"/>
      <c r="E4" s="7">
        <f t="shared" si="0"/>
        <v>11024633</v>
      </c>
      <c r="F4" s="7"/>
      <c r="G4" s="7">
        <f t="shared" si="0"/>
        <v>169000</v>
      </c>
      <c r="H4" s="7">
        <f t="shared" si="0"/>
        <v>169000</v>
      </c>
      <c r="I4" s="7">
        <f t="shared" si="0"/>
        <v>10335127</v>
      </c>
    </row>
    <row r="5" spans="1:9" s="8" customFormat="1" ht="21" customHeight="1">
      <c r="A5" s="81" t="s">
        <v>36</v>
      </c>
      <c r="B5" s="82"/>
      <c r="C5" s="68" t="s">
        <v>37</v>
      </c>
      <c r="D5" s="69"/>
      <c r="E5" s="7">
        <f t="shared" si="0"/>
        <v>11024633</v>
      </c>
      <c r="F5" s="7"/>
      <c r="G5" s="7">
        <f t="shared" si="0"/>
        <v>169000</v>
      </c>
      <c r="H5" s="7">
        <f t="shared" si="0"/>
        <v>169000</v>
      </c>
      <c r="I5" s="7">
        <f t="shared" si="0"/>
        <v>10335127</v>
      </c>
    </row>
    <row r="6" spans="1:9" s="8" customFormat="1" ht="20.25" customHeight="1">
      <c r="A6" s="81" t="s">
        <v>3</v>
      </c>
      <c r="B6" s="82"/>
      <c r="C6" s="68" t="s">
        <v>38</v>
      </c>
      <c r="D6" s="69"/>
      <c r="E6" s="7">
        <f>E7+E21+E26</f>
        <v>11024633</v>
      </c>
      <c r="F6" s="7"/>
      <c r="G6" s="7">
        <f>G7+G21+G26</f>
        <v>169000</v>
      </c>
      <c r="H6" s="7">
        <f>H7+H21+H26</f>
        <v>169000</v>
      </c>
      <c r="I6" s="7">
        <f>I7+I21+I26</f>
        <v>10335127</v>
      </c>
    </row>
    <row r="7" spans="1:9" s="11" customFormat="1" ht="23.25" customHeight="1">
      <c r="A7" s="64"/>
      <c r="B7" s="65"/>
      <c r="C7" s="9" t="s">
        <v>8</v>
      </c>
      <c r="D7" s="9" t="s">
        <v>7</v>
      </c>
      <c r="E7" s="10">
        <f>E8+E12+E17+E19</f>
        <v>10538633</v>
      </c>
      <c r="F7" s="10"/>
      <c r="G7" s="10">
        <f>G8+G12+G17+G19</f>
        <v>145000</v>
      </c>
      <c r="H7" s="10">
        <f>H8+H12+H17+H19</f>
        <v>169000</v>
      </c>
      <c r="I7" s="10">
        <f>I8+I12+I17+I19</f>
        <v>10086987</v>
      </c>
    </row>
    <row r="8" spans="1:9" s="11" customFormat="1" ht="19.5" customHeight="1">
      <c r="A8" s="64"/>
      <c r="B8" s="65"/>
      <c r="C8" s="12">
        <v>31</v>
      </c>
      <c r="D8" s="13" t="s">
        <v>16</v>
      </c>
      <c r="E8" s="14">
        <f>SUM(E9:E11)</f>
        <v>7907600</v>
      </c>
      <c r="F8" s="14">
        <f>SUM(F9:F11)</f>
        <v>379686</v>
      </c>
      <c r="G8" s="14">
        <f>SUM(G9:G11)</f>
        <v>70000</v>
      </c>
      <c r="H8" s="14">
        <f>SUM(H9:H11)</f>
        <v>70000</v>
      </c>
      <c r="I8" s="14">
        <f>SUM(I9:I11)</f>
        <v>7527914</v>
      </c>
    </row>
    <row r="9" spans="1:9" s="11" customFormat="1" ht="19.5" customHeight="1">
      <c r="A9" s="64"/>
      <c r="B9" s="65"/>
      <c r="C9" s="15">
        <v>311</v>
      </c>
      <c r="D9" s="16" t="s">
        <v>5</v>
      </c>
      <c r="E9" s="17">
        <v>6718500</v>
      </c>
      <c r="F9" s="17">
        <v>331447</v>
      </c>
      <c r="G9" s="17"/>
      <c r="H9" s="17">
        <v>40000</v>
      </c>
      <c r="I9" s="17">
        <f>E9-F9+G9-H9</f>
        <v>6347053</v>
      </c>
    </row>
    <row r="10" spans="1:9" s="11" customFormat="1" ht="19.5" customHeight="1">
      <c r="A10" s="64"/>
      <c r="B10" s="65"/>
      <c r="C10" s="15">
        <v>312</v>
      </c>
      <c r="D10" s="16" t="s">
        <v>6</v>
      </c>
      <c r="E10" s="17">
        <v>80000</v>
      </c>
      <c r="F10" s="17"/>
      <c r="G10" s="17">
        <v>70000</v>
      </c>
      <c r="H10" s="17"/>
      <c r="I10" s="17">
        <f aca="true" t="shared" si="1" ref="I10:I20">E10-F10+G10-H10</f>
        <v>150000</v>
      </c>
    </row>
    <row r="11" spans="1:9" s="11" customFormat="1" ht="19.5" customHeight="1">
      <c r="A11" s="64"/>
      <c r="B11" s="65"/>
      <c r="C11" s="18">
        <v>313</v>
      </c>
      <c r="D11" s="16" t="s">
        <v>15</v>
      </c>
      <c r="E11" s="17">
        <v>1109100</v>
      </c>
      <c r="F11" s="17">
        <v>48239</v>
      </c>
      <c r="G11" s="17"/>
      <c r="H11" s="17">
        <v>30000</v>
      </c>
      <c r="I11" s="17">
        <f t="shared" si="1"/>
        <v>1030861</v>
      </c>
    </row>
    <row r="12" spans="1:9" s="11" customFormat="1" ht="19.5" customHeight="1">
      <c r="A12" s="64"/>
      <c r="B12" s="65"/>
      <c r="C12" s="12">
        <v>32</v>
      </c>
      <c r="D12" s="13" t="s">
        <v>17</v>
      </c>
      <c r="E12" s="14">
        <f>SUM(E13:E16)</f>
        <v>2606033</v>
      </c>
      <c r="F12" s="14">
        <f>SUM(F13:F16)</f>
        <v>46597</v>
      </c>
      <c r="G12" s="14">
        <f>SUM(G13:G16)</f>
        <v>52000</v>
      </c>
      <c r="H12" s="14">
        <f>SUM(H13:H16)</f>
        <v>99000</v>
      </c>
      <c r="I12" s="14">
        <f>SUM(I13:I16)</f>
        <v>2512436</v>
      </c>
    </row>
    <row r="13" spans="1:9" s="22" customFormat="1" ht="19.5" customHeight="1">
      <c r="A13" s="62"/>
      <c r="B13" s="63"/>
      <c r="C13" s="19">
        <v>321</v>
      </c>
      <c r="D13" s="20" t="s">
        <v>27</v>
      </c>
      <c r="E13" s="21">
        <v>409000</v>
      </c>
      <c r="F13" s="21">
        <v>7200</v>
      </c>
      <c r="G13" s="21">
        <v>20000</v>
      </c>
      <c r="H13" s="21"/>
      <c r="I13" s="17">
        <f t="shared" si="1"/>
        <v>421800</v>
      </c>
    </row>
    <row r="14" spans="1:9" s="11" customFormat="1" ht="19.5" customHeight="1">
      <c r="A14" s="64"/>
      <c r="B14" s="65"/>
      <c r="C14" s="15">
        <v>322</v>
      </c>
      <c r="D14" s="16" t="s">
        <v>28</v>
      </c>
      <c r="E14" s="17">
        <v>254000</v>
      </c>
      <c r="F14" s="17">
        <v>5250</v>
      </c>
      <c r="G14" s="17">
        <v>4000</v>
      </c>
      <c r="H14" s="17">
        <v>53000</v>
      </c>
      <c r="I14" s="17">
        <f t="shared" si="1"/>
        <v>199750</v>
      </c>
    </row>
    <row r="15" spans="1:9" s="11" customFormat="1" ht="19.5" customHeight="1">
      <c r="A15" s="64"/>
      <c r="B15" s="65"/>
      <c r="C15" s="15">
        <v>323</v>
      </c>
      <c r="D15" s="16" t="s">
        <v>29</v>
      </c>
      <c r="E15" s="17">
        <v>1903500</v>
      </c>
      <c r="F15" s="17">
        <v>34147</v>
      </c>
      <c r="G15" s="17">
        <v>25000</v>
      </c>
      <c r="H15" s="17">
        <v>46000</v>
      </c>
      <c r="I15" s="17">
        <f t="shared" si="1"/>
        <v>1848353</v>
      </c>
    </row>
    <row r="16" spans="1:9" s="11" customFormat="1" ht="19.5" customHeight="1">
      <c r="A16" s="64"/>
      <c r="B16" s="65"/>
      <c r="C16" s="15">
        <v>329</v>
      </c>
      <c r="D16" s="16" t="s">
        <v>30</v>
      </c>
      <c r="E16" s="17">
        <v>39533</v>
      </c>
      <c r="F16" s="17"/>
      <c r="G16" s="17">
        <v>3000</v>
      </c>
      <c r="H16" s="17"/>
      <c r="I16" s="17">
        <f t="shared" si="1"/>
        <v>42533</v>
      </c>
    </row>
    <row r="17" spans="1:9" s="11" customFormat="1" ht="19.5" customHeight="1">
      <c r="A17" s="64"/>
      <c r="B17" s="65"/>
      <c r="C17" s="12">
        <v>34</v>
      </c>
      <c r="D17" s="13" t="s">
        <v>18</v>
      </c>
      <c r="E17" s="14">
        <f>E18</f>
        <v>4000</v>
      </c>
      <c r="F17" s="14">
        <f>F18</f>
        <v>0</v>
      </c>
      <c r="G17" s="14">
        <f>G18</f>
        <v>0</v>
      </c>
      <c r="H17" s="14">
        <f>H18</f>
        <v>0</v>
      </c>
      <c r="I17" s="14">
        <f>I18</f>
        <v>4000</v>
      </c>
    </row>
    <row r="18" spans="1:9" s="11" customFormat="1" ht="19.5" customHeight="1">
      <c r="A18" s="64"/>
      <c r="B18" s="65"/>
      <c r="C18" s="15">
        <v>343</v>
      </c>
      <c r="D18" s="16" t="s">
        <v>31</v>
      </c>
      <c r="E18" s="17">
        <v>4000</v>
      </c>
      <c r="F18" s="17"/>
      <c r="G18" s="17"/>
      <c r="H18" s="17"/>
      <c r="I18" s="17">
        <f t="shared" si="1"/>
        <v>4000</v>
      </c>
    </row>
    <row r="19" spans="1:9" s="11" customFormat="1" ht="19.5" customHeight="1">
      <c r="A19" s="64"/>
      <c r="B19" s="65"/>
      <c r="C19" s="12">
        <v>42</v>
      </c>
      <c r="D19" s="13" t="s">
        <v>21</v>
      </c>
      <c r="E19" s="14">
        <f>E20</f>
        <v>21000</v>
      </c>
      <c r="F19" s="14">
        <f>F20</f>
        <v>1363</v>
      </c>
      <c r="G19" s="14">
        <f>G20</f>
        <v>23000</v>
      </c>
      <c r="H19" s="14">
        <f>H20</f>
        <v>0</v>
      </c>
      <c r="I19" s="14">
        <f>I20</f>
        <v>42637</v>
      </c>
    </row>
    <row r="20" spans="1:9" s="22" customFormat="1" ht="19.5" customHeight="1">
      <c r="A20" s="62"/>
      <c r="B20" s="63"/>
      <c r="C20" s="19">
        <v>422</v>
      </c>
      <c r="D20" s="20" t="s">
        <v>32</v>
      </c>
      <c r="E20" s="21">
        <v>21000</v>
      </c>
      <c r="F20" s="21">
        <v>1363</v>
      </c>
      <c r="G20" s="21">
        <v>23000</v>
      </c>
      <c r="H20" s="21"/>
      <c r="I20" s="17">
        <f t="shared" si="1"/>
        <v>42637</v>
      </c>
    </row>
    <row r="21" spans="1:9" s="11" customFormat="1" ht="33" customHeight="1">
      <c r="A21" s="64"/>
      <c r="B21" s="65"/>
      <c r="C21" s="23" t="s">
        <v>22</v>
      </c>
      <c r="D21" s="24" t="s">
        <v>19</v>
      </c>
      <c r="E21" s="10">
        <f>SUM(E22)</f>
        <v>41000</v>
      </c>
      <c r="F21" s="10"/>
      <c r="G21" s="10">
        <f>SUM(G22)</f>
        <v>10000</v>
      </c>
      <c r="H21" s="10">
        <f>SUM(H22)</f>
        <v>0</v>
      </c>
      <c r="I21" s="10">
        <f>SUM(I22)</f>
        <v>49500</v>
      </c>
    </row>
    <row r="22" spans="1:9" s="11" customFormat="1" ht="19.5" customHeight="1">
      <c r="A22" s="64"/>
      <c r="B22" s="65"/>
      <c r="C22" s="25">
        <v>32</v>
      </c>
      <c r="D22" s="13" t="s">
        <v>17</v>
      </c>
      <c r="E22" s="26">
        <f>SUM(E23:E25)</f>
        <v>41000</v>
      </c>
      <c r="F22" s="26">
        <f>SUM(F23:F25)</f>
        <v>1500</v>
      </c>
      <c r="G22" s="26">
        <f>SUM(G23:G25)</f>
        <v>10000</v>
      </c>
      <c r="H22" s="26">
        <f>SUM(H23:H25)</f>
        <v>0</v>
      </c>
      <c r="I22" s="26">
        <f>SUM(I23:I25)</f>
        <v>49500</v>
      </c>
    </row>
    <row r="23" spans="1:9" s="22" customFormat="1" ht="19.5" customHeight="1">
      <c r="A23" s="62"/>
      <c r="B23" s="63"/>
      <c r="C23" s="19">
        <v>323</v>
      </c>
      <c r="D23" s="20" t="s">
        <v>29</v>
      </c>
      <c r="E23" s="21">
        <v>5000</v>
      </c>
      <c r="F23" s="21"/>
      <c r="G23" s="21"/>
      <c r="H23" s="21"/>
      <c r="I23" s="17">
        <f>E23-F23+G23-H23</f>
        <v>5000</v>
      </c>
    </row>
    <row r="24" spans="1:9" s="11" customFormat="1" ht="19.5" customHeight="1">
      <c r="A24" s="64"/>
      <c r="B24" s="65"/>
      <c r="C24" s="15">
        <v>324</v>
      </c>
      <c r="D24" s="16" t="s">
        <v>20</v>
      </c>
      <c r="E24" s="17">
        <v>30000</v>
      </c>
      <c r="F24" s="17">
        <v>1500</v>
      </c>
      <c r="G24" s="17"/>
      <c r="H24" s="17"/>
      <c r="I24" s="17">
        <f>E24-F24+G24-H24</f>
        <v>28500</v>
      </c>
    </row>
    <row r="25" spans="1:9" s="11" customFormat="1" ht="19.5" customHeight="1">
      <c r="A25" s="64"/>
      <c r="B25" s="65"/>
      <c r="C25" s="15">
        <v>329</v>
      </c>
      <c r="D25" s="16" t="s">
        <v>30</v>
      </c>
      <c r="E25" s="17">
        <v>6000</v>
      </c>
      <c r="F25" s="17"/>
      <c r="G25" s="17">
        <v>10000</v>
      </c>
      <c r="H25" s="17"/>
      <c r="I25" s="17">
        <f>E25-F25+G25-H25</f>
        <v>16000</v>
      </c>
    </row>
    <row r="26" spans="1:9" s="11" customFormat="1" ht="22.5" customHeight="1">
      <c r="A26" s="64"/>
      <c r="B26" s="65"/>
      <c r="C26" s="9" t="s">
        <v>9</v>
      </c>
      <c r="D26" s="55" t="s">
        <v>10</v>
      </c>
      <c r="E26" s="10">
        <f>SUM(E27+E29)</f>
        <v>445000</v>
      </c>
      <c r="F26" s="10">
        <f>SUM(F27+F29)</f>
        <v>260360</v>
      </c>
      <c r="G26" s="10">
        <f>SUM(G27+G29)</f>
        <v>14000</v>
      </c>
      <c r="H26" s="10">
        <f>SUM(H27+H29)</f>
        <v>0</v>
      </c>
      <c r="I26" s="10">
        <f>SUM(I27+I29)</f>
        <v>198640</v>
      </c>
    </row>
    <row r="27" spans="1:9" s="11" customFormat="1" ht="19.5" customHeight="1">
      <c r="A27" s="64"/>
      <c r="B27" s="65"/>
      <c r="C27" s="12">
        <v>32</v>
      </c>
      <c r="D27" s="13" t="s">
        <v>17</v>
      </c>
      <c r="E27" s="14">
        <f>E28</f>
        <v>385000</v>
      </c>
      <c r="F27" s="14">
        <f>F28</f>
        <v>260360</v>
      </c>
      <c r="G27" s="14">
        <f>G28</f>
        <v>0</v>
      </c>
      <c r="H27" s="14">
        <f>H28</f>
        <v>0</v>
      </c>
      <c r="I27" s="14">
        <f>I28</f>
        <v>124640</v>
      </c>
    </row>
    <row r="28" spans="1:9" s="22" customFormat="1" ht="19.5" customHeight="1">
      <c r="A28" s="62"/>
      <c r="B28" s="63"/>
      <c r="C28" s="19">
        <v>323</v>
      </c>
      <c r="D28" s="20" t="s">
        <v>29</v>
      </c>
      <c r="E28" s="27">
        <v>385000</v>
      </c>
      <c r="F28" s="27">
        <v>260360</v>
      </c>
      <c r="G28" s="27"/>
      <c r="H28" s="27"/>
      <c r="I28" s="17">
        <f>E28-F28+G28-H28</f>
        <v>124640</v>
      </c>
    </row>
    <row r="29" spans="1:9" s="28" customFormat="1" ht="19.5" customHeight="1">
      <c r="A29" s="66"/>
      <c r="B29" s="67"/>
      <c r="C29" s="12">
        <v>42</v>
      </c>
      <c r="D29" s="13" t="s">
        <v>21</v>
      </c>
      <c r="E29" s="14">
        <f>SUM(E30:E30)</f>
        <v>60000</v>
      </c>
      <c r="F29" s="14">
        <f>SUM(F30:F30)</f>
        <v>0</v>
      </c>
      <c r="G29" s="14">
        <f>SUM(G30:G30)</f>
        <v>14000</v>
      </c>
      <c r="H29" s="14">
        <f>SUM(H30:H30)</f>
        <v>0</v>
      </c>
      <c r="I29" s="14">
        <f>SUM(I30:I30)</f>
        <v>74000</v>
      </c>
    </row>
    <row r="30" spans="1:9" s="11" customFormat="1" ht="19.5" customHeight="1">
      <c r="A30" s="64"/>
      <c r="B30" s="65"/>
      <c r="C30" s="19">
        <v>422</v>
      </c>
      <c r="D30" s="20" t="s">
        <v>32</v>
      </c>
      <c r="E30" s="17">
        <v>60000</v>
      </c>
      <c r="F30" s="17"/>
      <c r="G30" s="17">
        <v>14000</v>
      </c>
      <c r="H30" s="17"/>
      <c r="I30" s="17">
        <f>E30-F30+G30-H30</f>
        <v>74000</v>
      </c>
    </row>
    <row r="31" spans="1:9" s="22" customFormat="1" ht="19.5" customHeight="1">
      <c r="A31" s="74" t="s">
        <v>11</v>
      </c>
      <c r="B31" s="75"/>
      <c r="C31" s="76"/>
      <c r="D31" s="19"/>
      <c r="E31" s="27">
        <f>E7+E21+E26</f>
        <v>11024633</v>
      </c>
      <c r="F31" s="27">
        <f>F7+F21+F26</f>
        <v>260360</v>
      </c>
      <c r="G31" s="27">
        <f>G7+G21+G26</f>
        <v>169000</v>
      </c>
      <c r="H31" s="27">
        <f>H7+H21+H26</f>
        <v>169000</v>
      </c>
      <c r="I31" s="27">
        <f>I7+I21+I26</f>
        <v>10335127</v>
      </c>
    </row>
    <row r="32" spans="1:9" s="28" customFormat="1" ht="21.75" customHeight="1">
      <c r="A32" s="72" t="s">
        <v>0</v>
      </c>
      <c r="B32" s="73"/>
      <c r="C32" s="9" t="s">
        <v>1</v>
      </c>
      <c r="D32" s="23" t="s">
        <v>4</v>
      </c>
      <c r="E32" s="10">
        <f>E31</f>
        <v>11024633</v>
      </c>
      <c r="F32" s="10">
        <f>F31</f>
        <v>260360</v>
      </c>
      <c r="G32" s="10">
        <f>G31</f>
        <v>169000</v>
      </c>
      <c r="H32" s="10">
        <f>H31</f>
        <v>169000</v>
      </c>
      <c r="I32" s="10">
        <f>I31</f>
        <v>10335127</v>
      </c>
    </row>
    <row r="33" spans="1:9" s="32" customFormat="1" ht="47.25" customHeight="1">
      <c r="A33" s="29"/>
      <c r="B33" s="29"/>
      <c r="C33" s="29"/>
      <c r="D33" s="29"/>
      <c r="E33" s="30"/>
      <c r="F33" s="30"/>
      <c r="G33" s="31"/>
      <c r="H33" s="31"/>
      <c r="I33" s="31"/>
    </row>
    <row r="34" spans="1:9" s="32" customFormat="1" ht="19.5" customHeight="1">
      <c r="A34" s="33" t="s">
        <v>14</v>
      </c>
      <c r="B34" s="34"/>
      <c r="C34" s="34"/>
      <c r="D34" s="34"/>
      <c r="E34" s="30"/>
      <c r="F34" s="30"/>
      <c r="G34" s="31"/>
      <c r="H34" s="31"/>
      <c r="I34" s="31"/>
    </row>
    <row r="35" spans="1:9" s="32" customFormat="1" ht="11.25" customHeight="1">
      <c r="A35" s="33"/>
      <c r="B35" s="34"/>
      <c r="C35" s="34"/>
      <c r="D35" s="34"/>
      <c r="E35" s="30"/>
      <c r="F35" s="30"/>
      <c r="G35" s="31"/>
      <c r="H35" s="31"/>
      <c r="I35" s="31"/>
    </row>
    <row r="36" spans="1:9" s="32" customFormat="1" ht="19.5" customHeight="1">
      <c r="A36" s="29"/>
      <c r="B36" s="35"/>
      <c r="C36" s="36"/>
      <c r="D36" s="37">
        <v>31</v>
      </c>
      <c r="E36" s="17">
        <f>E8</f>
        <v>7907600</v>
      </c>
      <c r="F36" s="17">
        <f>F8</f>
        <v>379686</v>
      </c>
      <c r="G36" s="17">
        <f>G8</f>
        <v>70000</v>
      </c>
      <c r="H36" s="17">
        <f>H8</f>
        <v>70000</v>
      </c>
      <c r="I36" s="17">
        <f>I8</f>
        <v>7527914</v>
      </c>
    </row>
    <row r="37" spans="1:9" s="32" customFormat="1" ht="19.5" customHeight="1">
      <c r="A37" s="29"/>
      <c r="B37" s="35"/>
      <c r="C37" s="36"/>
      <c r="D37" s="37">
        <v>32</v>
      </c>
      <c r="E37" s="17">
        <f>E12+E22+E27</f>
        <v>3032033</v>
      </c>
      <c r="F37" s="17">
        <f>F12+F22+F27</f>
        <v>308457</v>
      </c>
      <c r="G37" s="17">
        <f>G12+G22+G27</f>
        <v>62000</v>
      </c>
      <c r="H37" s="17">
        <f>H12+H22+H27</f>
        <v>99000</v>
      </c>
      <c r="I37" s="17">
        <f>I12+I22+I27</f>
        <v>2686576</v>
      </c>
    </row>
    <row r="38" spans="1:9" s="32" customFormat="1" ht="19.5" customHeight="1">
      <c r="A38" s="29"/>
      <c r="B38" s="35"/>
      <c r="C38" s="36"/>
      <c r="D38" s="37">
        <v>34</v>
      </c>
      <c r="E38" s="17">
        <f>E17</f>
        <v>4000</v>
      </c>
      <c r="F38" s="17">
        <f>F17</f>
        <v>0</v>
      </c>
      <c r="G38" s="17">
        <f>G17</f>
        <v>0</v>
      </c>
      <c r="H38" s="17">
        <f>H17</f>
        <v>0</v>
      </c>
      <c r="I38" s="17">
        <f>I17</f>
        <v>4000</v>
      </c>
    </row>
    <row r="39" spans="1:9" s="32" customFormat="1" ht="19.5" customHeight="1" thickBot="1">
      <c r="A39" s="29"/>
      <c r="B39" s="35"/>
      <c r="C39" s="36"/>
      <c r="D39" s="38">
        <v>42</v>
      </c>
      <c r="E39" s="39">
        <f>E19+E29</f>
        <v>81000</v>
      </c>
      <c r="F39" s="39">
        <f>F19+F29</f>
        <v>1363</v>
      </c>
      <c r="G39" s="39">
        <f>G19+G29</f>
        <v>37000</v>
      </c>
      <c r="H39" s="39">
        <f>H19+H29</f>
        <v>0</v>
      </c>
      <c r="I39" s="39">
        <f>I19+I29</f>
        <v>116637</v>
      </c>
    </row>
    <row r="40" spans="1:9" s="44" customFormat="1" ht="19.5" customHeight="1" thickTop="1">
      <c r="A40" s="40"/>
      <c r="B40" s="40"/>
      <c r="C40" s="41"/>
      <c r="D40" s="42" t="s">
        <v>12</v>
      </c>
      <c r="E40" s="43">
        <f>SUM(E36:E39)</f>
        <v>11024633</v>
      </c>
      <c r="F40" s="43">
        <f>SUM(F36:F39)</f>
        <v>689506</v>
      </c>
      <c r="G40" s="43">
        <f>SUM(G36:G39)</f>
        <v>169000</v>
      </c>
      <c r="H40" s="43">
        <f>SUM(H36:H39)</f>
        <v>169000</v>
      </c>
      <c r="I40" s="43">
        <f>SUM(I36:I39)</f>
        <v>10335127</v>
      </c>
    </row>
    <row r="41" spans="1:9" s="32" customFormat="1" ht="45.75" customHeight="1">
      <c r="A41" s="29"/>
      <c r="B41" s="29"/>
      <c r="C41" s="36"/>
      <c r="D41" s="29"/>
      <c r="E41" s="30"/>
      <c r="F41" s="30"/>
      <c r="G41" s="31"/>
      <c r="H41" s="31"/>
      <c r="I41" s="31"/>
    </row>
    <row r="42" spans="1:9" s="32" customFormat="1" ht="19.5" customHeight="1">
      <c r="A42" s="33" t="s">
        <v>13</v>
      </c>
      <c r="B42" s="34"/>
      <c r="C42" s="34"/>
      <c r="D42" s="34"/>
      <c r="E42" s="30"/>
      <c r="F42" s="30"/>
      <c r="G42" s="31"/>
      <c r="H42" s="31"/>
      <c r="I42" s="31"/>
    </row>
    <row r="43" spans="1:9" s="32" customFormat="1" ht="12.75" customHeight="1">
      <c r="A43" s="33"/>
      <c r="B43" s="34"/>
      <c r="C43" s="34"/>
      <c r="D43" s="34"/>
      <c r="E43" s="30"/>
      <c r="F43" s="30"/>
      <c r="G43" s="31"/>
      <c r="H43" s="31"/>
      <c r="I43" s="31"/>
    </row>
    <row r="44" spans="1:9" s="32" customFormat="1" ht="19.5" customHeight="1">
      <c r="A44" s="29"/>
      <c r="B44" s="29"/>
      <c r="C44" s="35"/>
      <c r="D44" s="45" t="s">
        <v>23</v>
      </c>
      <c r="E44" s="46">
        <f>E40-90000</f>
        <v>10934633</v>
      </c>
      <c r="F44" s="46">
        <f>F40</f>
        <v>689506</v>
      </c>
      <c r="G44" s="46">
        <f>G40</f>
        <v>169000</v>
      </c>
      <c r="H44" s="46">
        <f>H40</f>
        <v>169000</v>
      </c>
      <c r="I44" s="46">
        <f>I40-90000</f>
        <v>10245127</v>
      </c>
    </row>
    <row r="45" spans="1:9" s="32" customFormat="1" ht="19.5" customHeight="1">
      <c r="A45" s="29"/>
      <c r="B45" s="29"/>
      <c r="C45" s="47"/>
      <c r="D45" s="45" t="s">
        <v>24</v>
      </c>
      <c r="E45" s="46">
        <f>E44</f>
        <v>10934633</v>
      </c>
      <c r="F45" s="46">
        <f>F44</f>
        <v>689506</v>
      </c>
      <c r="G45" s="46">
        <f>G44</f>
        <v>169000</v>
      </c>
      <c r="H45" s="46">
        <f>H44</f>
        <v>169000</v>
      </c>
      <c r="I45" s="46">
        <f>I44</f>
        <v>10245127</v>
      </c>
    </row>
    <row r="46" spans="1:9" s="32" customFormat="1" ht="19.5" customHeight="1" thickBot="1">
      <c r="A46" s="48"/>
      <c r="B46" s="48"/>
      <c r="C46" s="35"/>
      <c r="D46" s="49" t="s">
        <v>25</v>
      </c>
      <c r="E46" s="39">
        <v>90000</v>
      </c>
      <c r="F46" s="39"/>
      <c r="G46" s="39"/>
      <c r="H46" s="39"/>
      <c r="I46" s="39">
        <v>90000</v>
      </c>
    </row>
    <row r="47" spans="1:9" s="32" customFormat="1" ht="19.5" customHeight="1" thickTop="1">
      <c r="A47" s="40"/>
      <c r="B47" s="40"/>
      <c r="C47" s="50"/>
      <c r="D47" s="51" t="s">
        <v>26</v>
      </c>
      <c r="E47" s="52">
        <f>SUM(E45:E46)</f>
        <v>11024633</v>
      </c>
      <c r="F47" s="52">
        <f>SUM(F45:F46)</f>
        <v>689506</v>
      </c>
      <c r="G47" s="52">
        <f>SUM(G45:G46)</f>
        <v>169000</v>
      </c>
      <c r="H47" s="52">
        <f>SUM(H45:H46)</f>
        <v>169000</v>
      </c>
      <c r="I47" s="52">
        <f>SUM(I45:I46)</f>
        <v>10335127</v>
      </c>
    </row>
    <row r="48" ht="48" customHeight="1"/>
    <row r="49" spans="1:3" ht="45" customHeight="1">
      <c r="A49" s="29" t="s">
        <v>43</v>
      </c>
      <c r="B49" s="29" t="s">
        <v>44</v>
      </c>
      <c r="C49" s="29"/>
    </row>
  </sheetData>
  <sheetProtection/>
  <mergeCells count="36">
    <mergeCell ref="A32:B32"/>
    <mergeCell ref="A31:C31"/>
    <mergeCell ref="C2:D2"/>
    <mergeCell ref="C3:D3"/>
    <mergeCell ref="A3:B3"/>
    <mergeCell ref="A4:B4"/>
    <mergeCell ref="C4:D4"/>
    <mergeCell ref="A5:B5"/>
    <mergeCell ref="C5:D5"/>
    <mergeCell ref="A6:B6"/>
    <mergeCell ref="C6:D6"/>
    <mergeCell ref="A2:B2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30:B30"/>
    <mergeCell ref="A24:B24"/>
    <mergeCell ref="A25:B25"/>
    <mergeCell ref="A26:B26"/>
    <mergeCell ref="A27:B27"/>
    <mergeCell ref="A28:B28"/>
    <mergeCell ref="A29:B29"/>
  </mergeCells>
  <printOptions/>
  <pageMargins left="0.46" right="0.1968503937007874" top="0.35433070866141736" bottom="0.25" header="0.15748031496062992" footer="0.1968503937007874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korisnik027</dc:creator>
  <cp:keywords/>
  <dc:description/>
  <cp:lastModifiedBy>Anka Nikolaus</cp:lastModifiedBy>
  <cp:lastPrinted>2017-02-07T12:56:32Z</cp:lastPrinted>
  <dcterms:created xsi:type="dcterms:W3CDTF">2003-08-28T09:00:11Z</dcterms:created>
  <dcterms:modified xsi:type="dcterms:W3CDTF">2017-02-07T12:57:55Z</dcterms:modified>
  <cp:category/>
  <cp:version/>
  <cp:contentType/>
  <cp:contentStatus/>
</cp:coreProperties>
</file>